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3715" windowHeight="9525"/>
  </bookViews>
  <sheets>
    <sheet name="AB-Rechner" sheetId="1" r:id="rId1"/>
  </sheets>
  <calcPr calcId="145621"/>
</workbook>
</file>

<file path=xl/calcChain.xml><?xml version="1.0" encoding="utf-8"?>
<calcChain xmlns="http://schemas.openxmlformats.org/spreadsheetml/2006/main">
  <c r="E43" i="1" l="1"/>
  <c r="D37" i="1"/>
  <c r="E37" i="1" s="1"/>
  <c r="D43" i="1" s="1"/>
  <c r="C41" i="1" l="1"/>
  <c r="C40" i="1"/>
  <c r="C42" i="1"/>
  <c r="C43" i="1" s="1"/>
  <c r="F43" i="1" s="1"/>
  <c r="C29" i="1"/>
  <c r="D36" i="1" s="1"/>
  <c r="E36" i="1" s="1"/>
  <c r="C28" i="1"/>
  <c r="D35" i="1" s="1"/>
  <c r="E35" i="1" s="1"/>
  <c r="C27" i="1"/>
  <c r="D34" i="1" s="1"/>
  <c r="E34" i="1" s="1"/>
  <c r="C31" i="1"/>
  <c r="D40" i="1" s="1"/>
  <c r="G43" i="1" l="1"/>
  <c r="C48" i="1" s="1"/>
  <c r="F34" i="1"/>
  <c r="D42" i="1" s="1"/>
  <c r="E42" i="1" s="1"/>
  <c r="F42" i="1" s="1"/>
  <c r="D41" i="1"/>
  <c r="E41" i="1" s="1"/>
  <c r="E40" i="1"/>
  <c r="E44" i="1" l="1"/>
  <c r="F41" i="1"/>
  <c r="G41" i="1" s="1"/>
  <c r="F40" i="1"/>
  <c r="G40" i="1" l="1"/>
  <c r="F44" i="1"/>
  <c r="G42" i="1"/>
  <c r="G44" i="1" l="1"/>
  <c r="C46" i="1"/>
  <c r="C47" i="1"/>
  <c r="C49" i="1" l="1"/>
  <c r="F2" i="1" s="1"/>
</calcChain>
</file>

<file path=xl/sharedStrings.xml><?xml version="1.0" encoding="utf-8"?>
<sst xmlns="http://schemas.openxmlformats.org/spreadsheetml/2006/main" count="43" uniqueCount="38">
  <si>
    <t>Gebäudelänge</t>
  </si>
  <si>
    <t>Gebäudebreite</t>
  </si>
  <si>
    <t>Anzahl Geschosse</t>
  </si>
  <si>
    <t>Dachüberstand</t>
  </si>
  <si>
    <t>Dicke Außenwand</t>
  </si>
  <si>
    <t>Dicke Wärmedämmung</t>
  </si>
  <si>
    <t>Carportlänge</t>
  </si>
  <si>
    <t>Carportbreite</t>
  </si>
  <si>
    <t>Zufahrt Länge</t>
  </si>
  <si>
    <t>Zufahrt Breite</t>
  </si>
  <si>
    <t>Beitragssatz Kanal</t>
  </si>
  <si>
    <t>Beitragssatz Wasser</t>
  </si>
  <si>
    <t>Beitragssatz Bauwasser</t>
  </si>
  <si>
    <t>Kanalbeitrag brutto</t>
  </si>
  <si>
    <t>Wasserbeitrag brutto</t>
  </si>
  <si>
    <t>Summe brutto</t>
  </si>
  <si>
    <t>Kanal - überbaute Fläche</t>
  </si>
  <si>
    <t>Kanal - befestigte Fläche</t>
  </si>
  <si>
    <t>BGFl.</t>
  </si>
  <si>
    <t>überbaute Fl.</t>
  </si>
  <si>
    <t>befestigte Fl.</t>
  </si>
  <si>
    <t>Faktor</t>
  </si>
  <si>
    <t>Flächenanteil</t>
  </si>
  <si>
    <t>Summen</t>
  </si>
  <si>
    <t>Beitragssatz</t>
  </si>
  <si>
    <t>Betrag netto</t>
  </si>
  <si>
    <t>Kanal - BGFl. (Abzug A-MW und WärmeD)</t>
  </si>
  <si>
    <t>Wasser - BGFl. (inkl. A-MW und WärmeD)</t>
  </si>
  <si>
    <t>Betrag brutto</t>
  </si>
  <si>
    <t>BE</t>
  </si>
  <si>
    <t>Daten in der linken Spalte eingeben</t>
  </si>
  <si>
    <t>Daten</t>
  </si>
  <si>
    <r>
      <rPr>
        <sz val="11"/>
        <color theme="10"/>
        <rFont val="Calibri"/>
        <family val="2"/>
        <scheme val="minor"/>
      </rPr>
      <t xml:space="preserve">aktuell auf
</t>
    </r>
    <r>
      <rPr>
        <u/>
        <sz val="11"/>
        <color theme="10"/>
        <rFont val="Calibri"/>
        <family val="2"/>
        <scheme val="minor"/>
      </rPr>
      <t>www.fussach.at</t>
    </r>
  </si>
  <si>
    <t>Erschließungbeitrag (Kanal)</t>
  </si>
  <si>
    <t>Erschließungsbeitrag (brutto)</t>
  </si>
  <si>
    <t>Beitragssatz Erschließung (Kanal)</t>
  </si>
  <si>
    <r>
      <t>Schnellrechner für Anschlussbeiträge Kanal und Wasser</t>
    </r>
    <r>
      <rPr>
        <sz val="4"/>
        <color theme="1"/>
        <rFont val="Calibri"/>
        <family val="2"/>
        <scheme val="minor"/>
      </rPr>
      <t xml:space="preserve">
</t>
    </r>
    <r>
      <rPr>
        <sz val="4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Einfamilienhaus (11.00 x 8.50) mit EG und OG sowie Carport (6.00 x 4.50)
Bei Umwidmung in eine Baufläche wird der Erschließungsbeitrag (Kanal) berechnet.</t>
    </r>
  </si>
  <si>
    <r>
      <t xml:space="preserve">Grundstücksgröße
</t>
    </r>
    <r>
      <rPr>
        <i/>
        <sz val="8"/>
        <color theme="1"/>
        <rFont val="Arial Narrow"/>
        <family val="2"/>
      </rPr>
      <t>nur bei Umwidmung für Erschließungsbeitrag eingeben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</si>
</sst>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0_ ;[Red]\-#,##0.00\ "/>
    <numFmt numFmtId="165" formatCode="#,##0.00&quot; EUR&quot;;[Red]#,##0.00&quot; EUR&quot;"/>
    <numFmt numFmtId="166" formatCode="&quot;MWSt. &quot;0.00%"/>
    <numFmt numFmtId="167" formatCode="#,##0.00&quot; m²&quot;\ ;[Red]\-#,##0.00&quot; m²&quot;"/>
    <numFmt numFmtId="168" formatCode="#,##0.00&quot; m&quot;\ ;[Red]\-#,##0.00&quot; m&quot;"/>
    <numFmt numFmtId="169" formatCode="#,##0.00&quot; BE&quot;\ ;[Red]\-#,##0.00&quot; BE&quot;"/>
    <numFmt numFmtId="170" formatCode="0\ %"/>
    <numFmt numFmtId="171" formatCode="#,##0_ ;[Red]\-#,##0\ "/>
    <numFmt numFmtId="172" formatCode="&quot;Vorschau:  &quot;#,##0.00&quot; EUR&quot;;[Red]&quot;Vorschau:  &quot;#,##0.00&quot; EUR&quot;"/>
    <numFmt numFmtId="173" formatCode="#,##0.00&quot; m²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Arial Narrow"/>
      <family val="2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4" borderId="0" xfId="0" applyFill="1"/>
    <xf numFmtId="167" fontId="0" fillId="4" borderId="0" xfId="0" applyNumberFormat="1" applyFill="1"/>
    <xf numFmtId="0" fontId="0" fillId="5" borderId="0" xfId="0" applyFill="1"/>
    <xf numFmtId="167" fontId="0" fillId="5" borderId="0" xfId="0" applyNumberFormat="1" applyFill="1"/>
    <xf numFmtId="165" fontId="0" fillId="4" borderId="0" xfId="0" applyNumberFormat="1" applyFill="1"/>
    <xf numFmtId="169" fontId="0" fillId="4" borderId="0" xfId="0" applyNumberFormat="1" applyFill="1" applyBorder="1" applyAlignment="1">
      <alignment horizontal="center" vertical="center"/>
    </xf>
    <xf numFmtId="165" fontId="0" fillId="4" borderId="0" xfId="0" applyNumberFormat="1" applyFill="1" applyAlignment="1">
      <alignment vertical="center"/>
    </xf>
    <xf numFmtId="165" fontId="0" fillId="4" borderId="0" xfId="0" applyNumberFormat="1" applyFill="1" applyBorder="1" applyAlignment="1">
      <alignment horizontal="right"/>
    </xf>
    <xf numFmtId="165" fontId="0" fillId="5" borderId="0" xfId="0" applyNumberFormat="1" applyFill="1"/>
    <xf numFmtId="169" fontId="0" fillId="5" borderId="0" xfId="0" applyNumberFormat="1" applyFill="1" applyBorder="1" applyAlignment="1">
      <alignment horizontal="center"/>
    </xf>
    <xf numFmtId="165" fontId="0" fillId="5" borderId="0" xfId="0" applyNumberFormat="1" applyFill="1" applyBorder="1" applyAlignment="1">
      <alignment horizontal="right"/>
    </xf>
    <xf numFmtId="167" fontId="0" fillId="5" borderId="0" xfId="0" applyNumberFormat="1" applyFill="1" applyBorder="1" applyAlignment="1">
      <alignment horizontal="center"/>
    </xf>
    <xf numFmtId="0" fontId="5" fillId="0" borderId="0" xfId="1" applyAlignment="1">
      <alignment horizontal="center" vertical="center" wrapText="1"/>
    </xf>
    <xf numFmtId="0" fontId="0" fillId="4" borderId="0" xfId="0" applyFont="1" applyFill="1" applyBorder="1"/>
    <xf numFmtId="165" fontId="0" fillId="4" borderId="0" xfId="0" applyNumberFormat="1" applyFont="1" applyFill="1" applyBorder="1"/>
    <xf numFmtId="169" fontId="0" fillId="4" borderId="0" xfId="0" applyNumberFormat="1" applyFont="1" applyFill="1" applyBorder="1" applyAlignment="1">
      <alignment horizontal="center" vertical="center"/>
    </xf>
    <xf numFmtId="165" fontId="0" fillId="4" borderId="0" xfId="0" applyNumberFormat="1" applyFont="1" applyFill="1" applyBorder="1" applyAlignment="1">
      <alignment vertical="center"/>
    </xf>
    <xf numFmtId="165" fontId="0" fillId="4" borderId="0" xfId="0" applyNumberFormat="1" applyFont="1" applyFill="1" applyBorder="1" applyAlignment="1">
      <alignment horizontal="right"/>
    </xf>
    <xf numFmtId="0" fontId="0" fillId="7" borderId="0" xfId="0" applyFill="1"/>
    <xf numFmtId="170" fontId="0" fillId="5" borderId="0" xfId="0" applyNumberFormat="1" applyFill="1" applyAlignment="1">
      <alignment horizontal="center"/>
    </xf>
    <xf numFmtId="169" fontId="0" fillId="5" borderId="0" xfId="0" applyNumberFormat="1" applyFill="1" applyAlignment="1">
      <alignment horizontal="center"/>
    </xf>
    <xf numFmtId="0" fontId="0" fillId="8" borderId="0" xfId="0" applyFill="1"/>
    <xf numFmtId="165" fontId="0" fillId="8" borderId="0" xfId="0" applyNumberFormat="1" applyFill="1"/>
    <xf numFmtId="0" fontId="0" fillId="9" borderId="0" xfId="0" applyFill="1"/>
    <xf numFmtId="165" fontId="0" fillId="9" borderId="0" xfId="0" applyNumberFormat="1" applyFill="1"/>
    <xf numFmtId="0" fontId="0" fillId="6" borderId="2" xfId="0" applyFill="1" applyBorder="1"/>
    <xf numFmtId="165" fontId="0" fillId="6" borderId="2" xfId="0" applyNumberFormat="1" applyFill="1" applyBorder="1"/>
    <xf numFmtId="0" fontId="0" fillId="10" borderId="2" xfId="0" applyFill="1" applyBorder="1"/>
    <xf numFmtId="165" fontId="0" fillId="10" borderId="2" xfId="0" applyNumberFormat="1" applyFill="1" applyBorder="1"/>
    <xf numFmtId="170" fontId="0" fillId="7" borderId="0" xfId="0" applyNumberFormat="1" applyFill="1" applyAlignment="1">
      <alignment horizontal="center"/>
    </xf>
    <xf numFmtId="167" fontId="0" fillId="7" borderId="0" xfId="0" applyNumberFormat="1" applyFill="1" applyBorder="1" applyAlignment="1">
      <alignment horizontal="center"/>
    </xf>
    <xf numFmtId="169" fontId="0" fillId="7" borderId="0" xfId="0" applyNumberFormat="1" applyFill="1" applyAlignment="1">
      <alignment horizontal="center"/>
    </xf>
    <xf numFmtId="0" fontId="0" fillId="11" borderId="0" xfId="0" applyFill="1"/>
    <xf numFmtId="0" fontId="1" fillId="6" borderId="1" xfId="0" applyFont="1" applyFill="1" applyBorder="1"/>
    <xf numFmtId="164" fontId="1" fillId="6" borderId="1" xfId="0" applyNumberFormat="1" applyFont="1" applyFill="1" applyBorder="1" applyAlignment="1">
      <alignment horizontal="center"/>
    </xf>
    <xf numFmtId="0" fontId="0" fillId="6" borderId="1" xfId="0" applyFont="1" applyFill="1" applyBorder="1"/>
    <xf numFmtId="166" fontId="0" fillId="6" borderId="1" xfId="0" applyNumberFormat="1" applyFill="1" applyBorder="1"/>
    <xf numFmtId="164" fontId="0" fillId="10" borderId="2" xfId="0" applyNumberFormat="1" applyFill="1" applyBorder="1" applyAlignment="1">
      <alignment horizontal="center" vertical="center"/>
    </xf>
    <xf numFmtId="165" fontId="1" fillId="10" borderId="2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quotePrefix="1" applyFont="1" applyBorder="1" applyAlignment="1">
      <alignment vertical="center" wrapText="1"/>
    </xf>
    <xf numFmtId="165" fontId="0" fillId="0" borderId="0" xfId="0" applyNumberFormat="1" applyFill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173" fontId="10" fillId="2" borderId="0" xfId="0" applyNumberFormat="1" applyFont="1" applyFill="1" applyBorder="1" applyAlignment="1">
      <alignment horizontal="center" vertical="center"/>
    </xf>
    <xf numFmtId="168" fontId="9" fillId="2" borderId="0" xfId="0" applyNumberFormat="1" applyFont="1" applyFill="1" applyAlignment="1">
      <alignment horizontal="center"/>
    </xf>
    <xf numFmtId="171" fontId="9" fillId="2" borderId="0" xfId="0" applyNumberFormat="1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165" fontId="11" fillId="2" borderId="0" xfId="0" applyNumberFormat="1" applyFont="1" applyFill="1" applyAlignment="1">
      <alignment horizontal="center"/>
    </xf>
    <xf numFmtId="165" fontId="0" fillId="11" borderId="0" xfId="0" applyNumberFormat="1" applyFill="1" applyAlignment="1">
      <alignment horizontal="center"/>
    </xf>
    <xf numFmtId="0" fontId="5" fillId="11" borderId="0" xfId="1" applyFill="1" applyAlignment="1">
      <alignment horizontal="center" vertical="center" wrapText="1"/>
    </xf>
    <xf numFmtId="164" fontId="0" fillId="11" borderId="0" xfId="0" applyNumberFormat="1" applyFill="1"/>
    <xf numFmtId="0" fontId="0" fillId="11" borderId="0" xfId="0" applyFill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vertical="center"/>
    </xf>
    <xf numFmtId="164" fontId="0" fillId="11" borderId="0" xfId="0" applyNumberFormat="1" applyFill="1" applyAlignment="1">
      <alignment vertical="center"/>
    </xf>
    <xf numFmtId="164" fontId="0" fillId="0" borderId="0" xfId="0" applyNumberFormat="1" applyAlignment="1">
      <alignment vertical="center"/>
    </xf>
    <xf numFmtId="169" fontId="0" fillId="7" borderId="0" xfId="0" applyNumberForma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2" fontId="0" fillId="6" borderId="1" xfId="0" applyNumberFormat="1" applyFill="1" applyBorder="1" applyAlignment="1">
      <alignment horizontal="right" vertical="center"/>
    </xf>
    <xf numFmtId="0" fontId="0" fillId="6" borderId="1" xfId="0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0" xfId="1" quotePrefix="1" applyFill="1" applyAlignment="1">
      <alignment horizontal="center" vertical="center" wrapText="1"/>
    </xf>
    <xf numFmtId="0" fontId="5" fillId="0" borderId="0" xfId="1" applyAlignment="1">
      <alignment horizontal="center"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ussach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view="pageLayout" zoomScaleNormal="100" workbookViewId="0">
      <selection activeCell="B1" sqref="B1:G1"/>
    </sheetView>
  </sheetViews>
  <sheetFormatPr baseColWidth="10" defaultRowHeight="15" x14ac:dyDescent="0.25"/>
  <cols>
    <col min="1" max="1" width="0.42578125" customWidth="1"/>
    <col min="2" max="2" width="40.7109375" customWidth="1"/>
    <col min="3" max="3" width="12" style="1" bestFit="1" customWidth="1"/>
    <col min="4" max="4" width="13" style="6" bestFit="1" customWidth="1"/>
    <col min="5" max="7" width="15.7109375" style="1" customWidth="1"/>
    <col min="8" max="8" width="0.42578125" style="1" customWidth="1"/>
    <col min="9" max="15" width="11.42578125" style="1"/>
  </cols>
  <sheetData>
    <row r="1" spans="1:15" s="9" customFormat="1" ht="72" customHeight="1" x14ac:dyDescent="0.25">
      <c r="B1" s="70" t="s">
        <v>36</v>
      </c>
      <c r="C1" s="71"/>
      <c r="D1" s="71"/>
      <c r="E1" s="71"/>
      <c r="F1" s="71"/>
      <c r="G1" s="71"/>
      <c r="H1" s="10"/>
      <c r="I1" s="10"/>
      <c r="J1" s="10"/>
      <c r="K1" s="10"/>
      <c r="L1" s="10"/>
      <c r="M1" s="10"/>
      <c r="N1" s="10"/>
      <c r="O1" s="10"/>
    </row>
    <row r="2" spans="1:15" s="5" customFormat="1" ht="19.5" customHeight="1" x14ac:dyDescent="0.25">
      <c r="A2" s="64"/>
      <c r="B2" s="51"/>
      <c r="C2" s="65" t="s">
        <v>31</v>
      </c>
      <c r="D2" s="66"/>
      <c r="E2" s="66"/>
      <c r="F2" s="72">
        <f>C49</f>
        <v>5696.3431689119998</v>
      </c>
      <c r="G2" s="73"/>
      <c r="H2" s="67"/>
      <c r="I2" s="68"/>
      <c r="J2" s="68"/>
      <c r="K2" s="68"/>
      <c r="L2" s="68"/>
      <c r="M2" s="68"/>
      <c r="N2" s="68"/>
      <c r="O2" s="68"/>
    </row>
    <row r="3" spans="1:15" ht="30" customHeight="1" x14ac:dyDescent="0.25">
      <c r="A3" s="44"/>
      <c r="B3" s="53" t="s">
        <v>37</v>
      </c>
      <c r="C3" s="56">
        <v>800</v>
      </c>
      <c r="D3" s="74" t="s">
        <v>30</v>
      </c>
      <c r="E3" s="75"/>
      <c r="F3" s="75"/>
      <c r="G3" s="75"/>
      <c r="H3" s="63"/>
    </row>
    <row r="4" spans="1:15" x14ac:dyDescent="0.25">
      <c r="A4" s="44"/>
      <c r="B4" s="52"/>
      <c r="C4" s="55"/>
      <c r="D4" s="76"/>
      <c r="E4" s="76"/>
      <c r="F4" s="76"/>
      <c r="G4" s="76"/>
      <c r="H4" s="63"/>
    </row>
    <row r="5" spans="1:15" ht="15" customHeight="1" x14ac:dyDescent="0.25">
      <c r="A5" s="44"/>
      <c r="B5" t="s">
        <v>0</v>
      </c>
      <c r="C5" s="57">
        <v>11</v>
      </c>
      <c r="D5" s="76"/>
      <c r="E5" s="76"/>
      <c r="F5" s="76"/>
      <c r="G5" s="76"/>
      <c r="H5" s="63"/>
    </row>
    <row r="6" spans="1:15" x14ac:dyDescent="0.25">
      <c r="A6" s="44"/>
      <c r="B6" t="s">
        <v>1</v>
      </c>
      <c r="C6" s="57">
        <v>8.5</v>
      </c>
      <c r="D6" s="76"/>
      <c r="E6" s="76"/>
      <c r="F6" s="76"/>
      <c r="G6" s="76"/>
      <c r="H6" s="63"/>
    </row>
    <row r="7" spans="1:15" x14ac:dyDescent="0.25">
      <c r="A7" s="44"/>
      <c r="C7" s="57"/>
      <c r="D7" s="76"/>
      <c r="E7" s="76"/>
      <c r="F7" s="76"/>
      <c r="G7" s="76"/>
      <c r="H7" s="63"/>
    </row>
    <row r="8" spans="1:15" x14ac:dyDescent="0.25">
      <c r="A8" s="44"/>
      <c r="B8" t="s">
        <v>2</v>
      </c>
      <c r="C8" s="58">
        <v>2</v>
      </c>
      <c r="D8" s="76"/>
      <c r="E8" s="76"/>
      <c r="F8" s="76"/>
      <c r="G8" s="76"/>
      <c r="H8" s="63"/>
    </row>
    <row r="9" spans="1:15" x14ac:dyDescent="0.25">
      <c r="A9" s="44"/>
      <c r="C9" s="57"/>
      <c r="D9" s="76"/>
      <c r="E9" s="76"/>
      <c r="F9" s="76"/>
      <c r="G9" s="76"/>
      <c r="H9" s="63"/>
    </row>
    <row r="10" spans="1:15" x14ac:dyDescent="0.25">
      <c r="A10" s="44"/>
      <c r="B10" t="s">
        <v>3</v>
      </c>
      <c r="C10" s="57">
        <v>0.3</v>
      </c>
      <c r="D10" s="76"/>
      <c r="E10" s="76"/>
      <c r="F10" s="76"/>
      <c r="G10" s="76"/>
      <c r="H10" s="63"/>
    </row>
    <row r="11" spans="1:15" x14ac:dyDescent="0.25">
      <c r="A11" s="44"/>
      <c r="B11" t="s">
        <v>5</v>
      </c>
      <c r="C11" s="57">
        <v>0.25</v>
      </c>
      <c r="D11" s="76"/>
      <c r="E11" s="76"/>
      <c r="F11" s="76"/>
      <c r="G11" s="76"/>
      <c r="H11" s="63"/>
    </row>
    <row r="12" spans="1:15" x14ac:dyDescent="0.25">
      <c r="A12" s="44"/>
      <c r="B12" t="s">
        <v>4</v>
      </c>
      <c r="C12" s="57">
        <v>0.32</v>
      </c>
      <c r="D12" s="76"/>
      <c r="E12" s="76"/>
      <c r="F12" s="76"/>
      <c r="G12" s="76"/>
      <c r="H12" s="63"/>
    </row>
    <row r="13" spans="1:15" x14ac:dyDescent="0.25">
      <c r="A13" s="44"/>
      <c r="C13" s="57"/>
      <c r="D13" s="76"/>
      <c r="E13" s="76"/>
      <c r="F13" s="76"/>
      <c r="G13" s="76"/>
      <c r="H13" s="63"/>
    </row>
    <row r="14" spans="1:15" x14ac:dyDescent="0.25">
      <c r="A14" s="44"/>
      <c r="B14" t="s">
        <v>6</v>
      </c>
      <c r="C14" s="57">
        <v>6</v>
      </c>
      <c r="D14" s="76"/>
      <c r="E14" s="76"/>
      <c r="F14" s="76"/>
      <c r="G14" s="76"/>
      <c r="H14" s="63"/>
    </row>
    <row r="15" spans="1:15" x14ac:dyDescent="0.25">
      <c r="A15" s="44"/>
      <c r="B15" t="s">
        <v>7</v>
      </c>
      <c r="C15" s="57">
        <v>4.5</v>
      </c>
      <c r="D15" s="76"/>
      <c r="E15" s="76"/>
      <c r="F15" s="76"/>
      <c r="G15" s="76"/>
      <c r="H15" s="63"/>
    </row>
    <row r="16" spans="1:15" x14ac:dyDescent="0.25">
      <c r="A16" s="44"/>
      <c r="B16" t="s">
        <v>3</v>
      </c>
      <c r="C16" s="57">
        <v>0.2</v>
      </c>
      <c r="D16" s="76"/>
      <c r="E16" s="76"/>
      <c r="F16" s="76"/>
      <c r="G16" s="76"/>
      <c r="H16" s="63"/>
    </row>
    <row r="17" spans="1:8" x14ac:dyDescent="0.25">
      <c r="A17" s="44"/>
      <c r="C17" s="57"/>
      <c r="D17" s="76"/>
      <c r="E17" s="76"/>
      <c r="F17" s="76"/>
      <c r="G17" s="76"/>
      <c r="H17" s="63"/>
    </row>
    <row r="18" spans="1:8" x14ac:dyDescent="0.25">
      <c r="A18" s="44"/>
      <c r="B18" t="s">
        <v>8</v>
      </c>
      <c r="C18" s="57">
        <v>8.9</v>
      </c>
      <c r="D18" s="76"/>
      <c r="E18" s="76"/>
      <c r="F18" s="76"/>
      <c r="G18" s="76"/>
      <c r="H18" s="63"/>
    </row>
    <row r="19" spans="1:8" x14ac:dyDescent="0.25">
      <c r="A19" s="44"/>
      <c r="B19" t="s">
        <v>9</v>
      </c>
      <c r="C19" s="57">
        <v>5.8</v>
      </c>
      <c r="D19" s="76"/>
      <c r="E19" s="76"/>
      <c r="F19" s="76"/>
      <c r="G19" s="76"/>
      <c r="H19" s="63"/>
    </row>
    <row r="20" spans="1:8" x14ac:dyDescent="0.25">
      <c r="A20" s="44"/>
      <c r="C20" s="59"/>
      <c r="D20" s="1"/>
      <c r="H20" s="63"/>
    </row>
    <row r="21" spans="1:8" x14ac:dyDescent="0.25">
      <c r="A21" s="44"/>
      <c r="B21" t="s">
        <v>10</v>
      </c>
      <c r="C21" s="60">
        <v>35.19</v>
      </c>
      <c r="D21" s="77" t="s">
        <v>32</v>
      </c>
      <c r="E21" s="78"/>
      <c r="F21" s="76"/>
      <c r="G21" s="76"/>
      <c r="H21" s="63"/>
    </row>
    <row r="22" spans="1:8" x14ac:dyDescent="0.25">
      <c r="A22" s="44"/>
      <c r="B22" t="s">
        <v>11</v>
      </c>
      <c r="C22" s="60">
        <v>5.85</v>
      </c>
      <c r="D22" s="78"/>
      <c r="E22" s="78"/>
      <c r="F22" s="76"/>
      <c r="G22" s="76"/>
      <c r="H22" s="63"/>
    </row>
    <row r="23" spans="1:8" x14ac:dyDescent="0.25">
      <c r="A23" s="44"/>
      <c r="B23" t="s">
        <v>12</v>
      </c>
      <c r="C23" s="60">
        <v>0.27</v>
      </c>
      <c r="D23" s="78"/>
      <c r="E23" s="78"/>
      <c r="F23" s="76"/>
      <c r="G23" s="76"/>
      <c r="H23" s="63"/>
    </row>
    <row r="24" spans="1:8" x14ac:dyDescent="0.25">
      <c r="A24" s="44"/>
      <c r="C24" s="54"/>
      <c r="D24" s="24"/>
      <c r="E24" s="24"/>
      <c r="H24" s="63"/>
    </row>
    <row r="25" spans="1:8" ht="3" customHeight="1" x14ac:dyDescent="0.25">
      <c r="A25" s="44"/>
      <c r="B25" s="44"/>
      <c r="C25" s="61"/>
      <c r="D25" s="62"/>
      <c r="E25" s="62"/>
      <c r="F25" s="63"/>
      <c r="G25" s="63"/>
      <c r="H25" s="63"/>
    </row>
    <row r="27" spans="1:8" x14ac:dyDescent="0.25">
      <c r="B27" s="14" t="s">
        <v>26</v>
      </c>
      <c r="C27" s="15">
        <f>((C5-(2*(C11+C12)))*(C6-(2*(C11+C12))))*C8</f>
        <v>145.13919999999999</v>
      </c>
    </row>
    <row r="28" spans="1:8" x14ac:dyDescent="0.25">
      <c r="B28" s="14" t="s">
        <v>16</v>
      </c>
      <c r="C28" s="15">
        <f>(C5+(2*C10))*(C6+(2*C10))+(C14+(2*C16))*(C15+(2*C16))</f>
        <v>136.91999999999999</v>
      </c>
    </row>
    <row r="29" spans="1:8" x14ac:dyDescent="0.25">
      <c r="B29" s="14" t="s">
        <v>17</v>
      </c>
      <c r="C29" s="15">
        <f>C18*C19</f>
        <v>51.62</v>
      </c>
    </row>
    <row r="31" spans="1:8" x14ac:dyDescent="0.25">
      <c r="B31" s="12" t="s">
        <v>27</v>
      </c>
      <c r="C31" s="13">
        <f>C5*C6*C8</f>
        <v>187</v>
      </c>
    </row>
    <row r="33" spans="2:7" x14ac:dyDescent="0.25">
      <c r="B33" s="45"/>
      <c r="C33" s="46" t="s">
        <v>21</v>
      </c>
      <c r="D33" s="46" t="s">
        <v>22</v>
      </c>
      <c r="E33" s="46" t="s">
        <v>29</v>
      </c>
      <c r="F33" s="46" t="s">
        <v>23</v>
      </c>
    </row>
    <row r="34" spans="2:7" x14ac:dyDescent="0.25">
      <c r="B34" s="30" t="s">
        <v>18</v>
      </c>
      <c r="C34" s="41">
        <v>0.28999999999999998</v>
      </c>
      <c r="D34" s="42">
        <f>C27</f>
        <v>145.13919999999999</v>
      </c>
      <c r="E34" s="43">
        <f>C34*D34</f>
        <v>42.090367999999991</v>
      </c>
      <c r="F34" s="69">
        <f>SUM(E34:E36)</f>
        <v>74.636368000000004</v>
      </c>
    </row>
    <row r="35" spans="2:7" x14ac:dyDescent="0.25">
      <c r="B35" s="30" t="s">
        <v>19</v>
      </c>
      <c r="C35" s="41">
        <v>0.2</v>
      </c>
      <c r="D35" s="42">
        <f>C28</f>
        <v>136.91999999999999</v>
      </c>
      <c r="E35" s="43">
        <f>C35*D35</f>
        <v>27.384</v>
      </c>
      <c r="F35" s="69"/>
    </row>
    <row r="36" spans="2:7" x14ac:dyDescent="0.25">
      <c r="B36" s="30" t="s">
        <v>20</v>
      </c>
      <c r="C36" s="41">
        <v>0.1</v>
      </c>
      <c r="D36" s="42">
        <f>C29</f>
        <v>51.62</v>
      </c>
      <c r="E36" s="43">
        <f>C36*D36</f>
        <v>5.1619999999999999</v>
      </c>
      <c r="F36" s="69"/>
    </row>
    <row r="37" spans="2:7" x14ac:dyDescent="0.25">
      <c r="B37" s="14" t="s">
        <v>33</v>
      </c>
      <c r="C37" s="31">
        <v>0.05</v>
      </c>
      <c r="D37" s="23">
        <f>C3</f>
        <v>800</v>
      </c>
      <c r="E37" s="32">
        <f>C37*D37</f>
        <v>40</v>
      </c>
    </row>
    <row r="38" spans="2:7" x14ac:dyDescent="0.25">
      <c r="C38" s="2"/>
      <c r="D38" s="7"/>
      <c r="F38" s="4"/>
    </row>
    <row r="39" spans="2:7" x14ac:dyDescent="0.25">
      <c r="B39" s="47"/>
      <c r="C39" s="46" t="s">
        <v>24</v>
      </c>
      <c r="D39" s="46" t="s">
        <v>29</v>
      </c>
      <c r="E39" s="46" t="s">
        <v>25</v>
      </c>
      <c r="F39" s="48">
        <v>0.1</v>
      </c>
      <c r="G39" s="46" t="s">
        <v>28</v>
      </c>
    </row>
    <row r="40" spans="2:7" x14ac:dyDescent="0.25">
      <c r="B40" s="12" t="s">
        <v>11</v>
      </c>
      <c r="C40" s="16">
        <f>C22</f>
        <v>5.85</v>
      </c>
      <c r="D40" s="17">
        <f>C31</f>
        <v>187</v>
      </c>
      <c r="E40" s="18">
        <f>C40*D40</f>
        <v>1093.95</v>
      </c>
      <c r="F40" s="19">
        <f>E40*F39</f>
        <v>109.39500000000001</v>
      </c>
      <c r="G40" s="16">
        <f>E40+F40</f>
        <v>1203.345</v>
      </c>
    </row>
    <row r="41" spans="2:7" x14ac:dyDescent="0.25">
      <c r="B41" s="25" t="s">
        <v>12</v>
      </c>
      <c r="C41" s="26">
        <f>C23</f>
        <v>0.27</v>
      </c>
      <c r="D41" s="27">
        <f>IF(C41&gt;0,C31,0)</f>
        <v>187</v>
      </c>
      <c r="E41" s="28">
        <f>C41*D41</f>
        <v>50.49</v>
      </c>
      <c r="F41" s="29">
        <f>E41*F39</f>
        <v>5.0490000000000004</v>
      </c>
      <c r="G41" s="26">
        <f t="shared" ref="G41" si="0">E41+F41</f>
        <v>55.539000000000001</v>
      </c>
    </row>
    <row r="42" spans="2:7" x14ac:dyDescent="0.25">
      <c r="B42" s="14" t="s">
        <v>10</v>
      </c>
      <c r="C42" s="20">
        <f>C21</f>
        <v>35.19</v>
      </c>
      <c r="D42" s="21">
        <f>F34</f>
        <v>74.636368000000004</v>
      </c>
      <c r="E42" s="20">
        <f>C42*D42</f>
        <v>2626.45378992</v>
      </c>
      <c r="F42" s="22">
        <f>E42*F39</f>
        <v>262.64537899200002</v>
      </c>
      <c r="G42" s="20">
        <f>E42+F42</f>
        <v>2889.0991689120001</v>
      </c>
    </row>
    <row r="43" spans="2:7" x14ac:dyDescent="0.25">
      <c r="B43" s="14" t="s">
        <v>35</v>
      </c>
      <c r="C43" s="20">
        <f>C42</f>
        <v>35.19</v>
      </c>
      <c r="D43" s="32">
        <f>E37</f>
        <v>40</v>
      </c>
      <c r="E43" s="20">
        <f>C43*D43</f>
        <v>1407.6</v>
      </c>
      <c r="F43" s="22">
        <f>E43*F39</f>
        <v>140.76</v>
      </c>
      <c r="G43" s="20">
        <f>E43+F43</f>
        <v>1548.36</v>
      </c>
    </row>
    <row r="44" spans="2:7" x14ac:dyDescent="0.25">
      <c r="B44" s="39"/>
      <c r="C44" s="40"/>
      <c r="D44" s="49"/>
      <c r="E44" s="50">
        <f>SUM(E40:E42)+E43</f>
        <v>5178.4937899199995</v>
      </c>
      <c r="F44" s="50">
        <f>SUM(F40:F42)+F43</f>
        <v>517.84937899200008</v>
      </c>
      <c r="G44" s="50">
        <f>SUM(G40:G42)+G43</f>
        <v>5696.3431689119998</v>
      </c>
    </row>
    <row r="45" spans="2:7" x14ac:dyDescent="0.25">
      <c r="C45" s="3"/>
      <c r="D45" s="8"/>
      <c r="E45" s="11"/>
      <c r="F45" s="11"/>
      <c r="G45" s="11"/>
    </row>
    <row r="46" spans="2:7" x14ac:dyDescent="0.25">
      <c r="B46" s="33" t="s">
        <v>14</v>
      </c>
      <c r="C46" s="34">
        <f>G40+G41</f>
        <v>1258.884</v>
      </c>
    </row>
    <row r="47" spans="2:7" x14ac:dyDescent="0.25">
      <c r="B47" s="14" t="s">
        <v>13</v>
      </c>
      <c r="C47" s="20">
        <f>G42</f>
        <v>2889.0991689120001</v>
      </c>
    </row>
    <row r="48" spans="2:7" x14ac:dyDescent="0.25">
      <c r="B48" s="35" t="s">
        <v>34</v>
      </c>
      <c r="C48" s="36">
        <f>G43</f>
        <v>1548.36</v>
      </c>
    </row>
    <row r="49" spans="2:3" x14ac:dyDescent="0.25">
      <c r="B49" s="37" t="s">
        <v>15</v>
      </c>
      <c r="C49" s="38">
        <f>SUM(C46:C48)</f>
        <v>5696.3431689119998</v>
      </c>
    </row>
  </sheetData>
  <mergeCells count="5">
    <mergeCell ref="F34:F36"/>
    <mergeCell ref="B1:G1"/>
    <mergeCell ref="F2:G2"/>
    <mergeCell ref="D3:G19"/>
    <mergeCell ref="D21:G23"/>
  </mergeCells>
  <hyperlinks>
    <hyperlink ref="D21:E23" r:id="rId1" display="http://www.fussach.at/"/>
  </hyperlinks>
  <pageMargins left="0.70866141732283472" right="0.70866141732283472" top="0.78740157480314965" bottom="0.78740157480314965" header="0.31496062992125984" footer="0.31496062992125984"/>
  <pageSetup paperSize="9" scale="76" fitToHeight="0" orientation="portrait" r:id="rId2"/>
  <headerFooter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AB-Rechner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Seifert</dc:creator>
  <cp:lastModifiedBy>Verena Hagen</cp:lastModifiedBy>
  <cp:lastPrinted>2018-11-05T13:39:03Z</cp:lastPrinted>
  <dcterms:created xsi:type="dcterms:W3CDTF">2018-09-04T09:37:11Z</dcterms:created>
  <dcterms:modified xsi:type="dcterms:W3CDTF">2018-11-06T13:32:22Z</dcterms:modified>
</cp:coreProperties>
</file>